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S24 BRUSH DRIVE NEW PG9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K3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3"/>
</calcChain>
</file>

<file path=xl/sharedStrings.xml><?xml version="1.0" encoding="utf-8"?>
<sst xmlns="http://schemas.openxmlformats.org/spreadsheetml/2006/main" count="299" uniqueCount="183">
  <si>
    <t>MOCC36311</t>
  </si>
  <si>
    <t>TRACTION MOTOR DW225 600 W 24V</t>
  </si>
  <si>
    <t>10/2002</t>
  </si>
  <si>
    <t>LAFN04923</t>
  </si>
  <si>
    <t>FLANGE</t>
  </si>
  <si>
    <t>DISTANZIALE MOTORE</t>
  </si>
  <si>
    <t>VTVR13165</t>
  </si>
  <si>
    <t>KEY</t>
  </si>
  <si>
    <t>5X5X20</t>
  </si>
  <si>
    <t>02/2004</t>
  </si>
  <si>
    <t>MTPL00151</t>
  </si>
  <si>
    <t>PULLEY</t>
  </si>
  <si>
    <t>04/2003</t>
  </si>
  <si>
    <t>VTRS13945</t>
  </si>
  <si>
    <t>WASHER             D. 6X18 INX UNI 6593</t>
  </si>
  <si>
    <t>VTVT15143</t>
  </si>
  <si>
    <t>SCREW</t>
  </si>
  <si>
    <t>TE  6X16    UNI5739</t>
  </si>
  <si>
    <t>VTRS00246</t>
  </si>
  <si>
    <t>WASHER             D. 6</t>
  </si>
  <si>
    <t>VTVT13939</t>
  </si>
  <si>
    <t>TE  6X20    UNI5739 INX</t>
  </si>
  <si>
    <t>VTVT17342</t>
  </si>
  <si>
    <t>TE M  6X 60 UNI 5739 INX</t>
  </si>
  <si>
    <t>LAFN05578</t>
  </si>
  <si>
    <t>PLATE</t>
  </si>
  <si>
    <t>GRUPPO RINVIO</t>
  </si>
  <si>
    <t>VTAE00051</t>
  </si>
  <si>
    <t>CIRCLIP</t>
  </si>
  <si>
    <t>X ALBERO D. 12 U7435 INX</t>
  </si>
  <si>
    <t>LAFN31110</t>
  </si>
  <si>
    <t>PLUG</t>
  </si>
  <si>
    <t>LAV. B 450</t>
  </si>
  <si>
    <t>CUVR00085</t>
  </si>
  <si>
    <t>BEARING</t>
  </si>
  <si>
    <t>6001 2RSH</t>
  </si>
  <si>
    <t>MTPL31109</t>
  </si>
  <si>
    <t>LAVAM.</t>
  </si>
  <si>
    <t>CUVR00102</t>
  </si>
  <si>
    <t>6203-2RS1H</t>
  </si>
  <si>
    <t>GUGO00249</t>
  </si>
  <si>
    <t>GASKET</t>
  </si>
  <si>
    <t>VTRS00251</t>
  </si>
  <si>
    <t>WASHER</t>
  </si>
  <si>
    <t>4-16 INOX A2</t>
  </si>
  <si>
    <t>VTVT21887</t>
  </si>
  <si>
    <t>TCB-TC 4X10</t>
  </si>
  <si>
    <t>VTDD01694</t>
  </si>
  <si>
    <t>NUT</t>
  </si>
  <si>
    <t>M 6 INX</t>
  </si>
  <si>
    <t>VTRS00270</t>
  </si>
  <si>
    <t>LAFN05659</t>
  </si>
  <si>
    <t>MOTOR SUPPORT    SPAZZOLE SK60</t>
  </si>
  <si>
    <t>VTDD15521</t>
  </si>
  <si>
    <t>M 8 INX A2 UNI 5588</t>
  </si>
  <si>
    <t>VTVT00897</t>
  </si>
  <si>
    <t>GRUB SCREW       M 8/35</t>
  </si>
  <si>
    <t>VTRS15144</t>
  </si>
  <si>
    <t>WASHER             D. 6 INX GRW UNI 1751</t>
  </si>
  <si>
    <t>VTVT00643</t>
  </si>
  <si>
    <t>TBEI M. 6-20</t>
  </si>
  <si>
    <t>MLML48789</t>
  </si>
  <si>
    <t>SPRING</t>
  </si>
  <si>
    <t>TR RHN</t>
  </si>
  <si>
    <t>VTRS00515</t>
  </si>
  <si>
    <t>WASHER             D. 4 INX</t>
  </si>
  <si>
    <t>MTCG47764</t>
  </si>
  <si>
    <t>BELT</t>
  </si>
  <si>
    <t>SPZ 612</t>
  </si>
  <si>
    <t>MPVR04130</t>
  </si>
  <si>
    <t>PROTECTION       PULEGGIA TESTATA</t>
  </si>
  <si>
    <t>VTDD01695</t>
  </si>
  <si>
    <t>M 8 INX</t>
  </si>
  <si>
    <t>VTRS00294</t>
  </si>
  <si>
    <t>WASHER             D. 8</t>
  </si>
  <si>
    <t>MTPL00150</t>
  </si>
  <si>
    <t>TIPO "Z" DP 100</t>
  </si>
  <si>
    <t>VTVT63038</t>
  </si>
  <si>
    <t>TCEI M8X45 BR</t>
  </si>
  <si>
    <t>LAFN03915</t>
  </si>
  <si>
    <t>BUSHING            NUOVO RUOTINO STRONG</t>
  </si>
  <si>
    <t>RTRT43370</t>
  </si>
  <si>
    <t>CASTER</t>
  </si>
  <si>
    <t>D.100 2V.</t>
  </si>
  <si>
    <t>VTRS13946</t>
  </si>
  <si>
    <t>WASHER             D. 8  X24 INX UNI 6593</t>
  </si>
  <si>
    <t>LAFN05838</t>
  </si>
  <si>
    <t>HEAD</t>
  </si>
  <si>
    <t>LAFN04162</t>
  </si>
  <si>
    <t>SHAFT</t>
  </si>
  <si>
    <t>RIDUZIONE</t>
  </si>
  <si>
    <t>LAFN04056</t>
  </si>
  <si>
    <t>SPACER</t>
  </si>
  <si>
    <t>CUSCINETTI SK57/60</t>
  </si>
  <si>
    <t>MTCG48134</t>
  </si>
  <si>
    <t>L.1196 H25 SP.1.7</t>
  </si>
  <si>
    <t>LAFN35750</t>
  </si>
  <si>
    <t>LAV. E/B 450</t>
  </si>
  <si>
    <t>VTVT00655</t>
  </si>
  <si>
    <t>TE M. 6-55</t>
  </si>
  <si>
    <t>LAFN04163</t>
  </si>
  <si>
    <t>VTVT00869</t>
  </si>
  <si>
    <t>TSPEI M.6-60 INOX A2</t>
  </si>
  <si>
    <t>E86608</t>
  </si>
  <si>
    <t>Brush Motor</t>
  </si>
  <si>
    <t>E86374</t>
  </si>
  <si>
    <t>flange  WS20/24</t>
  </si>
  <si>
    <t>E86536</t>
  </si>
  <si>
    <t>Key</t>
  </si>
  <si>
    <t>E86758</t>
  </si>
  <si>
    <t>Washer</t>
  </si>
  <si>
    <t>E86737</t>
  </si>
  <si>
    <t>Screw</t>
  </si>
  <si>
    <t>E86716</t>
  </si>
  <si>
    <t>Cham Washer</t>
  </si>
  <si>
    <t>E86475</t>
  </si>
  <si>
    <t>E87833</t>
  </si>
  <si>
    <t>Screw WS20</t>
  </si>
  <si>
    <t>E86764</t>
  </si>
  <si>
    <t>Plate</t>
  </si>
  <si>
    <t>E89408</t>
  </si>
  <si>
    <t>Stop Ring</t>
  </si>
  <si>
    <t>E86666</t>
  </si>
  <si>
    <t>AS28  Pin</t>
  </si>
  <si>
    <t>E86667</t>
  </si>
  <si>
    <t>Bearing, 6001 2RS</t>
  </si>
  <si>
    <t>E86727</t>
  </si>
  <si>
    <t>Neutral Pulley</t>
  </si>
  <si>
    <t>E83310</t>
  </si>
  <si>
    <t>Bearing, 6203 2RS</t>
  </si>
  <si>
    <t>E86763</t>
  </si>
  <si>
    <t>Gasket</t>
  </si>
  <si>
    <t>E89118</t>
  </si>
  <si>
    <t>E86336</t>
  </si>
  <si>
    <t>E86738</t>
  </si>
  <si>
    <t>Nut M6 w/ Nylon Ring</t>
  </si>
  <si>
    <t>E86744</t>
  </si>
  <si>
    <t>AS20 Washer</t>
  </si>
  <si>
    <t>E87933</t>
  </si>
  <si>
    <t>Support</t>
  </si>
  <si>
    <t>E86876</t>
  </si>
  <si>
    <t>Nut</t>
  </si>
  <si>
    <t>E87921</t>
  </si>
  <si>
    <t>E89251</t>
  </si>
  <si>
    <t>E86911</t>
  </si>
  <si>
    <t>AS30/36 Spring</t>
  </si>
  <si>
    <t>E86768</t>
  </si>
  <si>
    <t>E86516</t>
  </si>
  <si>
    <t>Belt</t>
  </si>
  <si>
    <t>E89179</t>
  </si>
  <si>
    <t>Case</t>
  </si>
  <si>
    <t>E86853</t>
  </si>
  <si>
    <t>Self-locking nut M8</t>
  </si>
  <si>
    <t>E86565</t>
  </si>
  <si>
    <t>washer</t>
  </si>
  <si>
    <t>E89139</t>
  </si>
  <si>
    <t>Pulley  WS24</t>
  </si>
  <si>
    <t>E86360</t>
  </si>
  <si>
    <t>Screw for WS24</t>
  </si>
  <si>
    <t>E87862</t>
  </si>
  <si>
    <t>Spacer WS20/24</t>
  </si>
  <si>
    <t>E86451</t>
  </si>
  <si>
    <t>AS20 Wheel</t>
  </si>
  <si>
    <t>E86878</t>
  </si>
  <si>
    <t>E87937</t>
  </si>
  <si>
    <t>Head   WS24</t>
  </si>
  <si>
    <t>E89253</t>
  </si>
  <si>
    <t>E89463</t>
  </si>
  <si>
    <t>Flat Belt, WS24</t>
  </si>
  <si>
    <t>E89485</t>
  </si>
  <si>
    <t>Spacer</t>
  </si>
  <si>
    <t>E86499</t>
  </si>
  <si>
    <t>Hex Bolt M6x55 SS</t>
  </si>
  <si>
    <t>Screw M .6-20</t>
  </si>
  <si>
    <t>SCREW M 8/35</t>
  </si>
  <si>
    <t>SCREW M.6-60</t>
  </si>
  <si>
    <t>ITEM</t>
  </si>
  <si>
    <t>SKU</t>
  </si>
  <si>
    <t>DESCRIPTION</t>
  </si>
  <si>
    <t>QTY</t>
  </si>
  <si>
    <t>FROM</t>
  </si>
  <si>
    <t>Shaft   after 04B004</t>
  </si>
  <si>
    <t>M4 - 10 Screw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</si>
</sst>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Times New Roman"/>
    </font>
    <font>
      <sz val="8"/>
      <name val="Arial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/>
    <xf numFmtId="49" fontId="1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48"/>
  <sheetViews>
    <sheetView workbookViewId="0">
      <selection activeCell="H3" sqref="H3:H46"/>
    </sheetView>
  </sheetViews>
  <sheetFormatPr defaultRowHeight="12.75"/>
  <cols>
    <col min="2" max="2" width="10.42578125" customWidth="1"/>
    <col min="3" max="3" width="31.28515625" customWidth="1"/>
    <col min="4" max="4" width="14.42578125" customWidth="1"/>
    <col min="5" max="5" width="16.42578125" customWidth="1"/>
    <col min="6" max="6" width="11.28515625" customWidth="1"/>
    <col min="7" max="7" width="8.140625" customWidth="1"/>
    <col min="8" max="8" width="8.85546875" customWidth="1"/>
    <col min="9" max="9" width="3.5703125" customWidth="1"/>
    <col min="10" max="10" width="10.7109375" customWidth="1"/>
    <col min="11" max="11" width="20.140625" customWidth="1"/>
  </cols>
  <sheetData>
    <row r="3" spans="2:11" ht="15">
      <c r="B3" s="4">
        <v>1</v>
      </c>
      <c r="C3" s="1" t="s">
        <v>0</v>
      </c>
      <c r="D3" s="1" t="s">
        <v>1</v>
      </c>
      <c r="G3" s="2">
        <v>100</v>
      </c>
      <c r="H3" s="1" t="s">
        <v>2</v>
      </c>
      <c r="I3">
        <f>G3*0.01</f>
        <v>1</v>
      </c>
      <c r="J3" s="5" t="str">
        <f>IF(ISNA(VLOOKUP(TRIM(C3),[1]!Table_Query_from_BetcoViews[[#All],[AlternateID]:[MainSKU]],4,FALSE))=TRUE,(C3),(LEFT(VLOOKUP(TRIM(C3),[1]!Table_Query_from_BetcoViews[[#All],[AlternateID]:[MainSKU]],4,FALSE),6)))</f>
        <v>E86608</v>
      </c>
      <c r="K3" s="6" t="str">
        <f>IFERROR(VLOOKUP(TRIM(C3),[1]!Table_Query_from_BetcoViews[[AlternateID]:[ItemDescr2]],5,FALSE),(CONCATENATE(D3,E3,F3)))</f>
        <v>Brush Motor</v>
      </c>
    </row>
    <row r="4" spans="2:11" ht="15">
      <c r="B4" s="4">
        <v>2</v>
      </c>
      <c r="C4" s="1" t="s">
        <v>3</v>
      </c>
      <c r="D4" s="1" t="s">
        <v>4</v>
      </c>
      <c r="F4" s="1" t="s">
        <v>5</v>
      </c>
      <c r="G4" s="2">
        <v>100</v>
      </c>
      <c r="H4" s="1" t="s">
        <v>2</v>
      </c>
      <c r="I4">
        <f t="shared" ref="I4:I46" si="0">G4*0.01</f>
        <v>1</v>
      </c>
      <c r="J4" s="5" t="str">
        <f>IF(ISNA(VLOOKUP(TRIM(C4),[1]!Table_Query_from_BetcoViews[[#All],[AlternateID]:[MainSKU]],4,FALSE))=TRUE,(C4),(LEFT(VLOOKUP(TRIM(C4),[1]!Table_Query_from_BetcoViews[[#All],[AlternateID]:[MainSKU]],4,FALSE),6)))</f>
        <v>E86374</v>
      </c>
      <c r="K4" s="6" t="str">
        <f>IFERROR(VLOOKUP(TRIM(C4),[1]!Table_Query_from_BetcoViews[[AlternateID]:[ItemDescr2]],5,FALSE),(CONCATENATE(D4,E4,F4)))</f>
        <v>flange  WS20/24</v>
      </c>
    </row>
    <row r="5" spans="2:11" ht="15">
      <c r="B5" s="4">
        <v>3</v>
      </c>
      <c r="C5" s="1" t="s">
        <v>6</v>
      </c>
      <c r="D5" s="1" t="s">
        <v>7</v>
      </c>
      <c r="E5" s="1" t="s">
        <v>8</v>
      </c>
      <c r="G5" s="2">
        <v>200</v>
      </c>
      <c r="H5" s="1" t="s">
        <v>9</v>
      </c>
      <c r="I5">
        <f t="shared" si="0"/>
        <v>2</v>
      </c>
      <c r="J5" s="5" t="str">
        <f>IF(ISNA(VLOOKUP(TRIM(C5),[1]!Table_Query_from_BetcoViews[[#All],[AlternateID]:[MainSKU]],4,FALSE))=TRUE,(C5),(LEFT(VLOOKUP(TRIM(C5),[1]!Table_Query_from_BetcoViews[[#All],[AlternateID]:[MainSKU]],4,FALSE),6)))</f>
        <v>E86536</v>
      </c>
      <c r="K5" s="6" t="str">
        <f>IFERROR(VLOOKUP(TRIM(C5),[1]!Table_Query_from_BetcoViews[[AlternateID]:[ItemDescr2]],5,FALSE),(CONCATENATE(D5,E5,F5)))</f>
        <v>Key</v>
      </c>
    </row>
    <row r="6" spans="2:11" ht="15">
      <c r="B6" s="4">
        <v>4</v>
      </c>
      <c r="C6" s="1" t="s">
        <v>10</v>
      </c>
      <c r="D6" s="1" t="s">
        <v>11</v>
      </c>
      <c r="G6" s="2">
        <v>100</v>
      </c>
      <c r="H6" s="1" t="s">
        <v>12</v>
      </c>
      <c r="I6">
        <f t="shared" si="0"/>
        <v>1</v>
      </c>
      <c r="J6" s="5" t="str">
        <f>IF(ISNA(VLOOKUP(TRIM(C6),[1]!Table_Query_from_BetcoViews[[#All],[AlternateID]:[MainSKU]],4,FALSE))=TRUE,(C6),(LEFT(VLOOKUP(TRIM(C6),[1]!Table_Query_from_BetcoViews[[#All],[AlternateID]:[MainSKU]],4,FALSE),6)))</f>
        <v>MTPL00151</v>
      </c>
      <c r="K6" s="6" t="str">
        <f>IFERROR(VLOOKUP(TRIM(C6),[1]!Table_Query_from_BetcoViews[[AlternateID]:[ItemDescr2]],5,FALSE),(CONCATENATE(D6,E6,F6)))</f>
        <v>PULLEY</v>
      </c>
    </row>
    <row r="7" spans="2:11" ht="15">
      <c r="B7" s="4">
        <v>5</v>
      </c>
      <c r="C7" s="1" t="s">
        <v>13</v>
      </c>
      <c r="E7" s="1" t="s">
        <v>14</v>
      </c>
      <c r="G7" s="2">
        <v>500</v>
      </c>
      <c r="H7" s="1" t="s">
        <v>2</v>
      </c>
      <c r="I7">
        <f t="shared" si="0"/>
        <v>5</v>
      </c>
      <c r="J7" s="5" t="str">
        <f>IF(ISNA(VLOOKUP(TRIM(C7),[1]!Table_Query_from_BetcoViews[[#All],[AlternateID]:[MainSKU]],4,FALSE))=TRUE,(C7),(LEFT(VLOOKUP(TRIM(C7),[1]!Table_Query_from_BetcoViews[[#All],[AlternateID]:[MainSKU]],4,FALSE),6)))</f>
        <v>E86758</v>
      </c>
      <c r="K7" s="6" t="str">
        <f>IFERROR(VLOOKUP(TRIM(C7),[1]!Table_Query_from_BetcoViews[[AlternateID]:[ItemDescr2]],5,FALSE),(CONCATENATE(D7,E7,F7)))</f>
        <v>Washer</v>
      </c>
    </row>
    <row r="8" spans="2:11" ht="15">
      <c r="B8" s="4">
        <v>6</v>
      </c>
      <c r="C8" s="1" t="s">
        <v>15</v>
      </c>
      <c r="D8" s="1" t="s">
        <v>16</v>
      </c>
      <c r="F8" s="1" t="s">
        <v>17</v>
      </c>
      <c r="G8" s="2">
        <v>100</v>
      </c>
      <c r="H8" s="1" t="s">
        <v>2</v>
      </c>
      <c r="I8">
        <f t="shared" si="0"/>
        <v>1</v>
      </c>
      <c r="J8" s="5" t="str">
        <f>IF(ISNA(VLOOKUP(TRIM(C8),[1]!Table_Query_from_BetcoViews[[#All],[AlternateID]:[MainSKU]],4,FALSE))=TRUE,(C8),(LEFT(VLOOKUP(TRIM(C8),[1]!Table_Query_from_BetcoViews[[#All],[AlternateID]:[MainSKU]],4,FALSE),6)))</f>
        <v>E86737</v>
      </c>
      <c r="K8" s="6" t="str">
        <f>IFERROR(VLOOKUP(TRIM(C8),[1]!Table_Query_from_BetcoViews[[AlternateID]:[ItemDescr2]],5,FALSE),(CONCATENATE(D8,E8,F8)))</f>
        <v>Screw</v>
      </c>
    </row>
    <row r="9" spans="2:11" ht="15">
      <c r="B9" s="4">
        <v>7</v>
      </c>
      <c r="C9" s="1" t="s">
        <v>18</v>
      </c>
      <c r="E9" s="1" t="s">
        <v>19</v>
      </c>
      <c r="G9" s="2">
        <v>400</v>
      </c>
      <c r="H9" s="1" t="s">
        <v>2</v>
      </c>
      <c r="I9">
        <f t="shared" si="0"/>
        <v>4</v>
      </c>
      <c r="J9" s="5" t="str">
        <f>IF(ISNA(VLOOKUP(TRIM(C9),[1]!Table_Query_from_BetcoViews[[#All],[AlternateID]:[MainSKU]],4,FALSE))=TRUE,(C9),(LEFT(VLOOKUP(TRIM(C9),[1]!Table_Query_from_BetcoViews[[#All],[AlternateID]:[MainSKU]],4,FALSE),6)))</f>
        <v>E86716</v>
      </c>
      <c r="K9" s="6" t="str">
        <f>IFERROR(VLOOKUP(TRIM(C9),[1]!Table_Query_from_BetcoViews[[AlternateID]:[ItemDescr2]],5,FALSE),(CONCATENATE(D9,E9,F9)))</f>
        <v>Cham Washer</v>
      </c>
    </row>
    <row r="10" spans="2:11" ht="15">
      <c r="B10" s="4">
        <v>8</v>
      </c>
      <c r="C10" s="1" t="s">
        <v>20</v>
      </c>
      <c r="D10" s="1" t="s">
        <v>16</v>
      </c>
      <c r="F10" s="1" t="s">
        <v>21</v>
      </c>
      <c r="G10" s="2">
        <v>400</v>
      </c>
      <c r="H10" s="1" t="s">
        <v>2</v>
      </c>
      <c r="I10">
        <f t="shared" si="0"/>
        <v>4</v>
      </c>
      <c r="J10" s="5" t="str">
        <f>IF(ISNA(VLOOKUP(TRIM(C10),[1]!Table_Query_from_BetcoViews[[#All],[AlternateID]:[MainSKU]],4,FALSE))=TRUE,(C10),(LEFT(VLOOKUP(TRIM(C10),[1]!Table_Query_from_BetcoViews[[#All],[AlternateID]:[MainSKU]],4,FALSE),6)))</f>
        <v>E86475</v>
      </c>
      <c r="K10" s="6" t="str">
        <f>IFERROR(VLOOKUP(TRIM(C10),[1]!Table_Query_from_BetcoViews[[AlternateID]:[ItemDescr2]],5,FALSE),(CONCATENATE(D10,E10,F10)))</f>
        <v>AS20 Screw TE M .6-20</v>
      </c>
    </row>
    <row r="11" spans="2:11" ht="15">
      <c r="B11" s="4">
        <v>9</v>
      </c>
      <c r="C11" s="1" t="s">
        <v>22</v>
      </c>
      <c r="D11" s="1" t="s">
        <v>16</v>
      </c>
      <c r="F11" s="1" t="s">
        <v>23</v>
      </c>
      <c r="G11" s="2">
        <v>100</v>
      </c>
      <c r="H11" s="1" t="s">
        <v>9</v>
      </c>
      <c r="I11">
        <f t="shared" si="0"/>
        <v>1</v>
      </c>
      <c r="J11" s="5" t="str">
        <f>IF(ISNA(VLOOKUP(TRIM(C11),[1]!Table_Query_from_BetcoViews[[#All],[AlternateID]:[MainSKU]],4,FALSE))=TRUE,(C11),(LEFT(VLOOKUP(TRIM(C11),[1]!Table_Query_from_BetcoViews[[#All],[AlternateID]:[MainSKU]],4,FALSE),6)))</f>
        <v>E87833</v>
      </c>
      <c r="K11" s="6" t="str">
        <f>IFERROR(VLOOKUP(TRIM(C11),[1]!Table_Query_from_BetcoViews[[AlternateID]:[ItemDescr2]],5,FALSE),(CONCATENATE(D11,E11,F11)))</f>
        <v>Screw WS20</v>
      </c>
    </row>
    <row r="12" spans="2:11" ht="15">
      <c r="B12" s="4">
        <v>10</v>
      </c>
      <c r="C12" s="1" t="s">
        <v>24</v>
      </c>
      <c r="D12" s="1" t="s">
        <v>25</v>
      </c>
      <c r="E12" s="1" t="s">
        <v>26</v>
      </c>
      <c r="G12" s="2">
        <v>200</v>
      </c>
      <c r="H12" s="1" t="s">
        <v>9</v>
      </c>
      <c r="I12">
        <f t="shared" si="0"/>
        <v>2</v>
      </c>
      <c r="J12" s="5" t="str">
        <f>IF(ISNA(VLOOKUP(TRIM(C12),[1]!Table_Query_from_BetcoViews[[#All],[AlternateID]:[MainSKU]],4,FALSE))=TRUE,(C12),(LEFT(VLOOKUP(TRIM(C12),[1]!Table_Query_from_BetcoViews[[#All],[AlternateID]:[MainSKU]],4,FALSE),6)))</f>
        <v>E86764</v>
      </c>
      <c r="K12" s="6" t="str">
        <f>IFERROR(VLOOKUP(TRIM(C12),[1]!Table_Query_from_BetcoViews[[AlternateID]:[ItemDescr2]],5,FALSE),(CONCATENATE(D12,E12,F12)))</f>
        <v>Plate</v>
      </c>
    </row>
    <row r="13" spans="2:11" ht="15">
      <c r="B13" s="4">
        <v>11</v>
      </c>
      <c r="C13" s="1" t="s">
        <v>27</v>
      </c>
      <c r="D13" s="1" t="s">
        <v>28</v>
      </c>
      <c r="F13" s="1" t="s">
        <v>29</v>
      </c>
      <c r="G13" s="2">
        <v>200</v>
      </c>
      <c r="H13" s="1" t="s">
        <v>9</v>
      </c>
      <c r="I13">
        <f t="shared" si="0"/>
        <v>2</v>
      </c>
      <c r="J13" s="5" t="str">
        <f>IF(ISNA(VLOOKUP(TRIM(C13),[1]!Table_Query_from_BetcoViews[[#All],[AlternateID]:[MainSKU]],4,FALSE))=TRUE,(C13),(LEFT(VLOOKUP(TRIM(C13),[1]!Table_Query_from_BetcoViews[[#All],[AlternateID]:[MainSKU]],4,FALSE),6)))</f>
        <v>E89408</v>
      </c>
      <c r="K13" s="6" t="str">
        <f>IFERROR(VLOOKUP(TRIM(C13),[1]!Table_Query_from_BetcoViews[[AlternateID]:[ItemDescr2]],5,FALSE),(CONCATENATE(D13,E13,F13)))</f>
        <v>Stop Ring</v>
      </c>
    </row>
    <row r="14" spans="2:11" ht="15">
      <c r="B14" s="4">
        <v>12</v>
      </c>
      <c r="C14" s="1" t="s">
        <v>30</v>
      </c>
      <c r="D14" s="1" t="s">
        <v>31</v>
      </c>
      <c r="E14" s="1" t="s">
        <v>32</v>
      </c>
      <c r="G14" s="2">
        <v>100</v>
      </c>
      <c r="H14" s="1" t="s">
        <v>9</v>
      </c>
      <c r="I14">
        <f t="shared" si="0"/>
        <v>1</v>
      </c>
      <c r="J14" s="5" t="str">
        <f>IF(ISNA(VLOOKUP(TRIM(C14),[1]!Table_Query_from_BetcoViews[[#All],[AlternateID]:[MainSKU]],4,FALSE))=TRUE,(C14),(LEFT(VLOOKUP(TRIM(C14),[1]!Table_Query_from_BetcoViews[[#All],[AlternateID]:[MainSKU]],4,FALSE),6)))</f>
        <v>E86666</v>
      </c>
      <c r="K14" s="6" t="str">
        <f>IFERROR(VLOOKUP(TRIM(C14),[1]!Table_Query_from_BetcoViews[[AlternateID]:[ItemDescr2]],5,FALSE),(CONCATENATE(D14,E14,F14)))</f>
        <v>AS28  Pin</v>
      </c>
    </row>
    <row r="15" spans="2:11" ht="15">
      <c r="B15" s="4">
        <v>13</v>
      </c>
      <c r="C15" s="1" t="s">
        <v>33</v>
      </c>
      <c r="D15" s="1" t="s">
        <v>34</v>
      </c>
      <c r="E15" s="1" t="s">
        <v>35</v>
      </c>
      <c r="G15" s="2">
        <v>200</v>
      </c>
      <c r="I15">
        <f t="shared" si="0"/>
        <v>2</v>
      </c>
      <c r="J15" s="5" t="str">
        <f>IF(ISNA(VLOOKUP(TRIM(C15),[1]!Table_Query_from_BetcoViews[[#All],[AlternateID]:[MainSKU]],4,FALSE))=TRUE,(C15),(LEFT(VLOOKUP(TRIM(C15),[1]!Table_Query_from_BetcoViews[[#All],[AlternateID]:[MainSKU]],4,FALSE),6)))</f>
        <v>E86667</v>
      </c>
      <c r="K15" s="6" t="str">
        <f>IFERROR(VLOOKUP(TRIM(C15),[1]!Table_Query_from_BetcoViews[[AlternateID]:[ItemDescr2]],5,FALSE),(CONCATENATE(D15,E15,F15)))</f>
        <v>Bearing, 6001 2RS</v>
      </c>
    </row>
    <row r="16" spans="2:11" ht="15">
      <c r="B16" s="4">
        <v>14</v>
      </c>
      <c r="C16" s="1" t="s">
        <v>36</v>
      </c>
      <c r="D16" s="1" t="s">
        <v>11</v>
      </c>
      <c r="E16" s="1" t="s">
        <v>37</v>
      </c>
      <c r="G16" s="2">
        <v>100</v>
      </c>
      <c r="H16" s="1" t="s">
        <v>9</v>
      </c>
      <c r="I16">
        <f t="shared" si="0"/>
        <v>1</v>
      </c>
      <c r="J16" s="5" t="str">
        <f>IF(ISNA(VLOOKUP(TRIM(C16),[1]!Table_Query_from_BetcoViews[[#All],[AlternateID]:[MainSKU]],4,FALSE))=TRUE,(C16),(LEFT(VLOOKUP(TRIM(C16),[1]!Table_Query_from_BetcoViews[[#All],[AlternateID]:[MainSKU]],4,FALSE),6)))</f>
        <v>E86727</v>
      </c>
      <c r="K16" s="6" t="str">
        <f>IFERROR(VLOOKUP(TRIM(C16),[1]!Table_Query_from_BetcoViews[[AlternateID]:[ItemDescr2]],5,FALSE),(CONCATENATE(D16,E16,F16)))</f>
        <v>Neutral Pulley</v>
      </c>
    </row>
    <row r="17" spans="2:11" ht="15">
      <c r="B17" s="4">
        <v>15</v>
      </c>
      <c r="C17" s="1" t="s">
        <v>38</v>
      </c>
      <c r="D17" s="1" t="s">
        <v>34</v>
      </c>
      <c r="E17" s="1" t="s">
        <v>39</v>
      </c>
      <c r="G17" s="2">
        <v>200</v>
      </c>
      <c r="H17" s="1" t="s">
        <v>9</v>
      </c>
      <c r="I17">
        <f t="shared" si="0"/>
        <v>2</v>
      </c>
      <c r="J17" s="5" t="str">
        <f>IF(ISNA(VLOOKUP(TRIM(C17),[1]!Table_Query_from_BetcoViews[[#All],[AlternateID]:[MainSKU]],4,FALSE))=TRUE,(C17),(LEFT(VLOOKUP(TRIM(C17),[1]!Table_Query_from_BetcoViews[[#All],[AlternateID]:[MainSKU]],4,FALSE),6)))</f>
        <v>E83310</v>
      </c>
      <c r="K17" s="6" t="str">
        <f>IFERROR(VLOOKUP(TRIM(C17),[1]!Table_Query_from_BetcoViews[[AlternateID]:[ItemDescr2]],5,FALSE),(CONCATENATE(D17,E17,F17)))</f>
        <v>Bearing, 6203 2RS</v>
      </c>
    </row>
    <row r="18" spans="2:11" ht="15">
      <c r="B18" s="4">
        <v>16</v>
      </c>
      <c r="C18" s="1" t="s">
        <v>40</v>
      </c>
      <c r="D18" s="1" t="s">
        <v>41</v>
      </c>
      <c r="G18" s="2">
        <v>100</v>
      </c>
      <c r="H18" s="1" t="s">
        <v>9</v>
      </c>
      <c r="I18">
        <f t="shared" si="0"/>
        <v>1</v>
      </c>
      <c r="J18" s="5" t="str">
        <f>IF(ISNA(VLOOKUP(TRIM(C18),[1]!Table_Query_from_BetcoViews[[#All],[AlternateID]:[MainSKU]],4,FALSE))=TRUE,(C18),(LEFT(VLOOKUP(TRIM(C18),[1]!Table_Query_from_BetcoViews[[#All],[AlternateID]:[MainSKU]],4,FALSE),6)))</f>
        <v>E86763</v>
      </c>
      <c r="K18" s="6" t="str">
        <f>IFERROR(VLOOKUP(TRIM(C18),[1]!Table_Query_from_BetcoViews[[AlternateID]:[ItemDescr2]],5,FALSE),(CONCATENATE(D18,E18,F18)))</f>
        <v>Gasket</v>
      </c>
    </row>
    <row r="19" spans="2:11" ht="15">
      <c r="B19" s="4">
        <v>17</v>
      </c>
      <c r="C19" s="1" t="s">
        <v>42</v>
      </c>
      <c r="D19" s="1" t="s">
        <v>43</v>
      </c>
      <c r="E19" s="1" t="s">
        <v>44</v>
      </c>
      <c r="G19" s="2">
        <v>100</v>
      </c>
      <c r="H19" s="1" t="s">
        <v>9</v>
      </c>
      <c r="I19">
        <f t="shared" si="0"/>
        <v>1</v>
      </c>
      <c r="J19" s="5" t="str">
        <f>IF(ISNA(VLOOKUP(TRIM(C19),[1]!Table_Query_from_BetcoViews[[#All],[AlternateID]:[MainSKU]],4,FALSE))=TRUE,(C19),(LEFT(VLOOKUP(TRIM(C19),[1]!Table_Query_from_BetcoViews[[#All],[AlternateID]:[MainSKU]],4,FALSE),6)))</f>
        <v>E89118</v>
      </c>
      <c r="K19" s="6" t="str">
        <f>IFERROR(VLOOKUP(TRIM(C19),[1]!Table_Query_from_BetcoViews[[AlternateID]:[ItemDescr2]],5,FALSE),(CONCATENATE(D19,E19,F19)))</f>
        <v>Washer</v>
      </c>
    </row>
    <row r="20" spans="2:11" ht="15">
      <c r="B20" s="4">
        <v>18</v>
      </c>
      <c r="C20" s="1" t="s">
        <v>45</v>
      </c>
      <c r="D20" s="1" t="s">
        <v>16</v>
      </c>
      <c r="E20" s="1" t="s">
        <v>46</v>
      </c>
      <c r="F20" s="3">
        <v>8112</v>
      </c>
      <c r="G20" s="2">
        <v>300</v>
      </c>
      <c r="H20" s="1" t="s">
        <v>9</v>
      </c>
      <c r="I20">
        <f t="shared" si="0"/>
        <v>3</v>
      </c>
      <c r="J20" s="5" t="str">
        <f>IF(ISNA(VLOOKUP(TRIM(C20),[1]!Table_Query_from_BetcoViews[[#All],[AlternateID]:[MainSKU]],4,FALSE))=TRUE,(C20),(LEFT(VLOOKUP(TRIM(C20),[1]!Table_Query_from_BetcoViews[[#All],[AlternateID]:[MainSKU]],4,FALSE),6)))</f>
        <v>E86336</v>
      </c>
      <c r="K20" s="6" t="str">
        <f>IFERROR(VLOOKUP(TRIM(C20),[1]!Table_Query_from_BetcoViews[[AlternateID]:[ItemDescr2]],5,FALSE),(CONCATENATE(D20,E20,F20)))</f>
        <v>M4 - 10 Phil Pan Head Screw</v>
      </c>
    </row>
    <row r="21" spans="2:11" ht="15">
      <c r="B21" s="4">
        <v>25</v>
      </c>
      <c r="C21" s="1" t="s">
        <v>47</v>
      </c>
      <c r="D21" s="1" t="s">
        <v>48</v>
      </c>
      <c r="E21" s="1" t="s">
        <v>49</v>
      </c>
      <c r="G21" s="2">
        <v>300</v>
      </c>
      <c r="H21" s="1" t="s">
        <v>9</v>
      </c>
      <c r="I21">
        <f t="shared" si="0"/>
        <v>3</v>
      </c>
      <c r="J21" s="5" t="str">
        <f>IF(ISNA(VLOOKUP(TRIM(C21),[1]!Table_Query_from_BetcoViews[[#All],[AlternateID]:[MainSKU]],4,FALSE))=TRUE,(C21),(LEFT(VLOOKUP(TRIM(C21),[1]!Table_Query_from_BetcoViews[[#All],[AlternateID]:[MainSKU]],4,FALSE),6)))</f>
        <v>E86738</v>
      </c>
      <c r="K21" s="6" t="str">
        <f>IFERROR(VLOOKUP(TRIM(C21),[1]!Table_Query_from_BetcoViews[[AlternateID]:[ItemDescr2]],5,FALSE),(CONCATENATE(D21,E21,F21)))</f>
        <v>Nut M6 w/ Nylon Ring</v>
      </c>
    </row>
    <row r="22" spans="2:11" ht="15">
      <c r="B22" s="4">
        <v>26</v>
      </c>
      <c r="C22" s="1" t="s">
        <v>50</v>
      </c>
      <c r="D22" s="1" t="s">
        <v>43</v>
      </c>
      <c r="G22" s="2">
        <v>200</v>
      </c>
      <c r="I22">
        <f t="shared" si="0"/>
        <v>2</v>
      </c>
      <c r="J22" s="5" t="str">
        <f>IF(ISNA(VLOOKUP(TRIM(C22),[1]!Table_Query_from_BetcoViews[[#All],[AlternateID]:[MainSKU]],4,FALSE))=TRUE,(C22),(LEFT(VLOOKUP(TRIM(C22),[1]!Table_Query_from_BetcoViews[[#All],[AlternateID]:[MainSKU]],4,FALSE),6)))</f>
        <v>E86744</v>
      </c>
      <c r="K22" s="6" t="str">
        <f>IFERROR(VLOOKUP(TRIM(C22),[1]!Table_Query_from_BetcoViews[[AlternateID]:[ItemDescr2]],5,FALSE),(CONCATENATE(D22,E22,F22)))</f>
        <v>AS20 Washer</v>
      </c>
    </row>
    <row r="23" spans="2:11" ht="15">
      <c r="B23" s="4">
        <v>29</v>
      </c>
      <c r="C23" s="1" t="s">
        <v>51</v>
      </c>
      <c r="E23" s="1" t="s">
        <v>52</v>
      </c>
      <c r="G23" s="2">
        <v>100</v>
      </c>
      <c r="H23" s="1" t="s">
        <v>2</v>
      </c>
      <c r="I23">
        <f t="shared" si="0"/>
        <v>1</v>
      </c>
      <c r="J23" s="5" t="str">
        <f>IF(ISNA(VLOOKUP(TRIM(C23),[1]!Table_Query_from_BetcoViews[[#All],[AlternateID]:[MainSKU]],4,FALSE))=TRUE,(C23),(LEFT(VLOOKUP(TRIM(C23),[1]!Table_Query_from_BetcoViews[[#All],[AlternateID]:[MainSKU]],4,FALSE),6)))</f>
        <v>E87933</v>
      </c>
      <c r="K23" s="6" t="str">
        <f>IFERROR(VLOOKUP(TRIM(C23),[1]!Table_Query_from_BetcoViews[[AlternateID]:[ItemDescr2]],5,FALSE),(CONCATENATE(D23,E23,F23)))</f>
        <v>Support</v>
      </c>
    </row>
    <row r="24" spans="2:11" ht="15">
      <c r="B24" s="4">
        <v>30</v>
      </c>
      <c r="C24" s="1" t="s">
        <v>53</v>
      </c>
      <c r="D24" s="1" t="s">
        <v>48</v>
      </c>
      <c r="E24" s="1" t="s">
        <v>54</v>
      </c>
      <c r="G24" s="2">
        <v>400</v>
      </c>
      <c r="H24" s="1" t="s">
        <v>2</v>
      </c>
      <c r="I24">
        <f t="shared" si="0"/>
        <v>4</v>
      </c>
      <c r="J24" s="5" t="str">
        <f>IF(ISNA(VLOOKUP(TRIM(C24),[1]!Table_Query_from_BetcoViews[[#All],[AlternateID]:[MainSKU]],4,FALSE))=TRUE,(C24),(LEFT(VLOOKUP(TRIM(C24),[1]!Table_Query_from_BetcoViews[[#All],[AlternateID]:[MainSKU]],4,FALSE),6)))</f>
        <v>E86876</v>
      </c>
      <c r="K24" s="6" t="str">
        <f>IFERROR(VLOOKUP(TRIM(C24),[1]!Table_Query_from_BetcoViews[[AlternateID]:[ItemDescr2]],5,FALSE),(CONCATENATE(D24,E24,F24)))</f>
        <v>Nut</v>
      </c>
    </row>
    <row r="25" spans="2:11" ht="15">
      <c r="B25" s="4">
        <v>31</v>
      </c>
      <c r="C25" s="7" t="s">
        <v>55</v>
      </c>
      <c r="E25" s="1" t="s">
        <v>56</v>
      </c>
      <c r="G25" s="2">
        <v>100</v>
      </c>
      <c r="H25" s="1" t="s">
        <v>2</v>
      </c>
      <c r="I25">
        <f t="shared" si="0"/>
        <v>1</v>
      </c>
      <c r="J25" s="5" t="str">
        <f>IF(ISNA(VLOOKUP(TRIM(C25),[1]!Table_Query_from_BetcoViews[[#All],[AlternateID]:[MainSKU]],4,FALSE))=TRUE,(C25),(LEFT(VLOOKUP(TRIM(C25),[1]!Table_Query_from_BetcoViews[[#All],[AlternateID]:[MainSKU]],4,FALSE),6)))</f>
        <v>VTVT00897</v>
      </c>
      <c r="K25" s="6" t="str">
        <f>IFERROR(VLOOKUP(TRIM(C25),[1]!Table_Query_from_BetcoViews[[AlternateID]:[ItemDescr2]],5,FALSE),(CONCATENATE(D25,E25,F25)))</f>
        <v>GRUB SCREW       M 8/35</v>
      </c>
    </row>
    <row r="26" spans="2:11" ht="15">
      <c r="B26" s="4">
        <v>32</v>
      </c>
      <c r="C26" s="1" t="s">
        <v>57</v>
      </c>
      <c r="E26" s="1" t="s">
        <v>58</v>
      </c>
      <c r="G26" s="2">
        <v>400</v>
      </c>
      <c r="H26" s="1" t="s">
        <v>2</v>
      </c>
      <c r="I26">
        <f t="shared" si="0"/>
        <v>4</v>
      </c>
      <c r="J26" s="5" t="str">
        <f>IF(ISNA(VLOOKUP(TRIM(C26),[1]!Table_Query_from_BetcoViews[[#All],[AlternateID]:[MainSKU]],4,FALSE))=TRUE,(C26),(LEFT(VLOOKUP(TRIM(C26),[1]!Table_Query_from_BetcoViews[[#All],[AlternateID]:[MainSKU]],4,FALSE),6)))</f>
        <v>E87921</v>
      </c>
      <c r="K26" s="6" t="str">
        <f>IFERROR(VLOOKUP(TRIM(C26),[1]!Table_Query_from_BetcoViews[[AlternateID]:[ItemDescr2]],5,FALSE),(CONCATENATE(D26,E26,F26)))</f>
        <v>Washer</v>
      </c>
    </row>
    <row r="27" spans="2:11" ht="15">
      <c r="B27" s="4">
        <v>33</v>
      </c>
      <c r="C27" s="1" t="s">
        <v>59</v>
      </c>
      <c r="D27" s="1" t="s">
        <v>16</v>
      </c>
      <c r="E27" s="1" t="s">
        <v>60</v>
      </c>
      <c r="G27" s="2">
        <v>400</v>
      </c>
      <c r="H27" s="1" t="s">
        <v>2</v>
      </c>
      <c r="I27">
        <f t="shared" si="0"/>
        <v>4</v>
      </c>
      <c r="J27" s="5" t="str">
        <f>IF(ISNA(VLOOKUP(TRIM(C27),[1]!Table_Query_from_BetcoViews[[#All],[AlternateID]:[MainSKU]],4,FALSE))=TRUE,(C27),(LEFT(VLOOKUP(TRIM(C27),[1]!Table_Query_from_BetcoViews[[#All],[AlternateID]:[MainSKU]],4,FALSE),6)))</f>
        <v>E89251</v>
      </c>
      <c r="K27" s="6" t="str">
        <f>IFERROR(VLOOKUP(TRIM(C27),[1]!Table_Query_from_BetcoViews[[AlternateID]:[ItemDescr2]],5,FALSE),(CONCATENATE(D27,E27,F27)))</f>
        <v>Screw</v>
      </c>
    </row>
    <row r="28" spans="2:11" ht="15">
      <c r="B28" s="4">
        <v>34</v>
      </c>
      <c r="C28" s="1" t="s">
        <v>61</v>
      </c>
      <c r="D28" s="1" t="s">
        <v>62</v>
      </c>
      <c r="E28" s="1" t="s">
        <v>63</v>
      </c>
      <c r="G28" s="2">
        <v>100</v>
      </c>
      <c r="H28" s="1" t="s">
        <v>2</v>
      </c>
      <c r="I28">
        <f t="shared" si="0"/>
        <v>1</v>
      </c>
      <c r="J28" s="5" t="str">
        <f>IF(ISNA(VLOOKUP(TRIM(C28),[1]!Table_Query_from_BetcoViews[[#All],[AlternateID]:[MainSKU]],4,FALSE))=TRUE,(C28),(LEFT(VLOOKUP(TRIM(C28),[1]!Table_Query_from_BetcoViews[[#All],[AlternateID]:[MainSKU]],4,FALSE),6)))</f>
        <v>E86911</v>
      </c>
      <c r="K28" s="6" t="str">
        <f>IFERROR(VLOOKUP(TRIM(C28),[1]!Table_Query_from_BetcoViews[[AlternateID]:[ItemDescr2]],5,FALSE),(CONCATENATE(D28,E28,F28)))</f>
        <v>AS30/36 Spring</v>
      </c>
    </row>
    <row r="29" spans="2:11" ht="15">
      <c r="B29" s="4">
        <v>35</v>
      </c>
      <c r="C29" s="1" t="s">
        <v>64</v>
      </c>
      <c r="E29" s="1" t="s">
        <v>65</v>
      </c>
      <c r="G29" s="2">
        <v>200</v>
      </c>
      <c r="H29" s="1" t="s">
        <v>9</v>
      </c>
      <c r="I29">
        <f t="shared" si="0"/>
        <v>2</v>
      </c>
      <c r="J29" s="5" t="str">
        <f>IF(ISNA(VLOOKUP(TRIM(C29),[1]!Table_Query_from_BetcoViews[[#All],[AlternateID]:[MainSKU]],4,FALSE))=TRUE,(C29),(LEFT(VLOOKUP(TRIM(C29),[1]!Table_Query_from_BetcoViews[[#All],[AlternateID]:[MainSKU]],4,FALSE),6)))</f>
        <v>E86768</v>
      </c>
      <c r="K29" s="6" t="str">
        <f>IFERROR(VLOOKUP(TRIM(C29),[1]!Table_Query_from_BetcoViews[[AlternateID]:[ItemDescr2]],5,FALSE),(CONCATENATE(D29,E29,F29)))</f>
        <v>Washer</v>
      </c>
    </row>
    <row r="30" spans="2:11" ht="15">
      <c r="B30" s="4">
        <v>36</v>
      </c>
      <c r="C30" s="1" t="s">
        <v>66</v>
      </c>
      <c r="D30" s="1" t="s">
        <v>67</v>
      </c>
      <c r="E30" s="1" t="s">
        <v>68</v>
      </c>
      <c r="G30" s="2">
        <v>100</v>
      </c>
      <c r="H30" s="1" t="s">
        <v>2</v>
      </c>
      <c r="I30">
        <f t="shared" si="0"/>
        <v>1</v>
      </c>
      <c r="J30" s="5" t="str">
        <f>IF(ISNA(VLOOKUP(TRIM(C30),[1]!Table_Query_from_BetcoViews[[#All],[AlternateID]:[MainSKU]],4,FALSE))=TRUE,(C30),(LEFT(VLOOKUP(TRIM(C30),[1]!Table_Query_from_BetcoViews[[#All],[AlternateID]:[MainSKU]],4,FALSE),6)))</f>
        <v>E86516</v>
      </c>
      <c r="K30" s="6" t="str">
        <f>IFERROR(VLOOKUP(TRIM(C30),[1]!Table_Query_from_BetcoViews[[AlternateID]:[ItemDescr2]],5,FALSE),(CONCATENATE(D30,E30,F30)))</f>
        <v>Belt</v>
      </c>
    </row>
    <row r="31" spans="2:11" ht="15">
      <c r="B31" s="4">
        <v>37</v>
      </c>
      <c r="C31" s="1" t="s">
        <v>69</v>
      </c>
      <c r="E31" s="1" t="s">
        <v>70</v>
      </c>
      <c r="G31" s="2">
        <v>100</v>
      </c>
      <c r="H31" s="1" t="s">
        <v>9</v>
      </c>
      <c r="I31">
        <f t="shared" si="0"/>
        <v>1</v>
      </c>
      <c r="J31" s="5" t="str">
        <f>IF(ISNA(VLOOKUP(TRIM(C31),[1]!Table_Query_from_BetcoViews[[#All],[AlternateID]:[MainSKU]],4,FALSE))=TRUE,(C31),(LEFT(VLOOKUP(TRIM(C31),[1]!Table_Query_from_BetcoViews[[#All],[AlternateID]:[MainSKU]],4,FALSE),6)))</f>
        <v>E89179</v>
      </c>
      <c r="K31" s="6" t="str">
        <f>IFERROR(VLOOKUP(TRIM(C31),[1]!Table_Query_from_BetcoViews[[AlternateID]:[ItemDescr2]],5,FALSE),(CONCATENATE(D31,E31,F31)))</f>
        <v>Case</v>
      </c>
    </row>
    <row r="32" spans="2:11" ht="15">
      <c r="B32" s="4">
        <v>38</v>
      </c>
      <c r="C32" s="1" t="s">
        <v>71</v>
      </c>
      <c r="D32" s="1" t="s">
        <v>48</v>
      </c>
      <c r="E32" s="1" t="s">
        <v>72</v>
      </c>
      <c r="G32" s="2">
        <v>100</v>
      </c>
      <c r="H32" s="1" t="s">
        <v>2</v>
      </c>
      <c r="I32">
        <f t="shared" si="0"/>
        <v>1</v>
      </c>
      <c r="J32" s="5" t="str">
        <f>IF(ISNA(VLOOKUP(TRIM(C32),[1]!Table_Query_from_BetcoViews[[#All],[AlternateID]:[MainSKU]],4,FALSE))=TRUE,(C32),(LEFT(VLOOKUP(TRIM(C32),[1]!Table_Query_from_BetcoViews[[#All],[AlternateID]:[MainSKU]],4,FALSE),6)))</f>
        <v>E86853</v>
      </c>
      <c r="K32" s="6" t="str">
        <f>IFERROR(VLOOKUP(TRIM(C32),[1]!Table_Query_from_BetcoViews[[AlternateID]:[ItemDescr2]],5,FALSE),(CONCATENATE(D32,E32,F32)))</f>
        <v>Self-locking nut M8</v>
      </c>
    </row>
    <row r="33" spans="2:11" ht="15">
      <c r="B33" s="4">
        <v>39</v>
      </c>
      <c r="C33" s="1" t="s">
        <v>73</v>
      </c>
      <c r="E33" s="1" t="s">
        <v>74</v>
      </c>
      <c r="G33" s="2">
        <v>100</v>
      </c>
      <c r="H33" s="1" t="s">
        <v>2</v>
      </c>
      <c r="I33">
        <f t="shared" si="0"/>
        <v>1</v>
      </c>
      <c r="J33" s="5" t="str">
        <f>IF(ISNA(VLOOKUP(TRIM(C33),[1]!Table_Query_from_BetcoViews[[#All],[AlternateID]:[MainSKU]],4,FALSE))=TRUE,(C33),(LEFT(VLOOKUP(TRIM(C33),[1]!Table_Query_from_BetcoViews[[#All],[AlternateID]:[MainSKU]],4,FALSE),6)))</f>
        <v>E86565</v>
      </c>
      <c r="K33" s="6" t="str">
        <f>IFERROR(VLOOKUP(TRIM(C33),[1]!Table_Query_from_BetcoViews[[AlternateID]:[ItemDescr2]],5,FALSE),(CONCATENATE(D33,E33,F33)))</f>
        <v>washer</v>
      </c>
    </row>
    <row r="34" spans="2:11" ht="15">
      <c r="B34" s="4">
        <v>40</v>
      </c>
      <c r="C34" s="1" t="s">
        <v>75</v>
      </c>
      <c r="D34" s="1" t="s">
        <v>11</v>
      </c>
      <c r="E34" s="1" t="s">
        <v>76</v>
      </c>
      <c r="G34" s="2">
        <v>100</v>
      </c>
      <c r="H34" s="1" t="s">
        <v>2</v>
      </c>
      <c r="I34">
        <f t="shared" si="0"/>
        <v>1</v>
      </c>
      <c r="J34" s="5" t="str">
        <f>IF(ISNA(VLOOKUP(TRIM(C34),[1]!Table_Query_from_BetcoViews[[#All],[AlternateID]:[MainSKU]],4,FALSE))=TRUE,(C34),(LEFT(VLOOKUP(TRIM(C34),[1]!Table_Query_from_BetcoViews[[#All],[AlternateID]:[MainSKU]],4,FALSE),6)))</f>
        <v>E89139</v>
      </c>
      <c r="K34" s="6" t="str">
        <f>IFERROR(VLOOKUP(TRIM(C34),[1]!Table_Query_from_BetcoViews[[AlternateID]:[ItemDescr2]],5,FALSE),(CONCATENATE(D34,E34,F34)))</f>
        <v>Pulley  WS24</v>
      </c>
    </row>
    <row r="35" spans="2:11" ht="15">
      <c r="B35" s="4">
        <v>41</v>
      </c>
      <c r="C35" s="1" t="s">
        <v>77</v>
      </c>
      <c r="D35" s="1" t="s">
        <v>16</v>
      </c>
      <c r="E35" s="1" t="s">
        <v>78</v>
      </c>
      <c r="G35" s="2">
        <v>300</v>
      </c>
      <c r="H35" s="1" t="s">
        <v>2</v>
      </c>
      <c r="I35">
        <f t="shared" si="0"/>
        <v>3</v>
      </c>
      <c r="J35" s="5" t="str">
        <f>IF(ISNA(VLOOKUP(TRIM(C35),[1]!Table_Query_from_BetcoViews[[#All],[AlternateID]:[MainSKU]],4,FALSE))=TRUE,(C35),(LEFT(VLOOKUP(TRIM(C35),[1]!Table_Query_from_BetcoViews[[#All],[AlternateID]:[MainSKU]],4,FALSE),6)))</f>
        <v>E86360</v>
      </c>
      <c r="K35" s="6" t="str">
        <f>IFERROR(VLOOKUP(TRIM(C35),[1]!Table_Query_from_BetcoViews[[AlternateID]:[ItemDescr2]],5,FALSE),(CONCATENATE(D35,E35,F35)))</f>
        <v>Screw for WS24</v>
      </c>
    </row>
    <row r="36" spans="2:11" ht="15">
      <c r="B36" s="4">
        <v>42</v>
      </c>
      <c r="C36" s="1" t="s">
        <v>79</v>
      </c>
      <c r="E36" s="1" t="s">
        <v>80</v>
      </c>
      <c r="G36" s="2">
        <v>300</v>
      </c>
      <c r="H36" s="1" t="s">
        <v>2</v>
      </c>
      <c r="I36">
        <f t="shared" si="0"/>
        <v>3</v>
      </c>
      <c r="J36" s="5" t="str">
        <f>IF(ISNA(VLOOKUP(TRIM(C36),[1]!Table_Query_from_BetcoViews[[#All],[AlternateID]:[MainSKU]],4,FALSE))=TRUE,(C36),(LEFT(VLOOKUP(TRIM(C36),[1]!Table_Query_from_BetcoViews[[#All],[AlternateID]:[MainSKU]],4,FALSE),6)))</f>
        <v>E87862</v>
      </c>
      <c r="K36" s="6" t="str">
        <f>IFERROR(VLOOKUP(TRIM(C36),[1]!Table_Query_from_BetcoViews[[AlternateID]:[ItemDescr2]],5,FALSE),(CONCATENATE(D36,E36,F36)))</f>
        <v>Spacer WS20/24</v>
      </c>
    </row>
    <row r="37" spans="2:11" ht="15">
      <c r="B37" s="4">
        <v>43</v>
      </c>
      <c r="C37" s="1" t="s">
        <v>81</v>
      </c>
      <c r="D37" s="1" t="s">
        <v>82</v>
      </c>
      <c r="E37" s="1" t="s">
        <v>83</v>
      </c>
      <c r="G37" s="2">
        <v>300</v>
      </c>
      <c r="H37" s="1" t="s">
        <v>2</v>
      </c>
      <c r="I37">
        <f t="shared" si="0"/>
        <v>3</v>
      </c>
      <c r="J37" s="5" t="str">
        <f>IF(ISNA(VLOOKUP(TRIM(C37),[1]!Table_Query_from_BetcoViews[[#All],[AlternateID]:[MainSKU]],4,FALSE))=TRUE,(C37),(LEFT(VLOOKUP(TRIM(C37),[1]!Table_Query_from_BetcoViews[[#All],[AlternateID]:[MainSKU]],4,FALSE),6)))</f>
        <v>E86451</v>
      </c>
      <c r="K37" s="6" t="str">
        <f>IFERROR(VLOOKUP(TRIM(C37),[1]!Table_Query_from_BetcoViews[[AlternateID]:[ItemDescr2]],5,FALSE),(CONCATENATE(D37,E37,F37)))</f>
        <v>AS20 Wheel</v>
      </c>
    </row>
    <row r="38" spans="2:11" ht="15">
      <c r="B38" s="4">
        <v>44</v>
      </c>
      <c r="C38" s="1" t="s">
        <v>84</v>
      </c>
      <c r="E38" s="1" t="s">
        <v>85</v>
      </c>
      <c r="G38" s="2">
        <v>300</v>
      </c>
      <c r="H38" s="1" t="s">
        <v>2</v>
      </c>
      <c r="I38">
        <f t="shared" si="0"/>
        <v>3</v>
      </c>
      <c r="J38" s="5" t="str">
        <f>IF(ISNA(VLOOKUP(TRIM(C38),[1]!Table_Query_from_BetcoViews[[#All],[AlternateID]:[MainSKU]],4,FALSE))=TRUE,(C38),(LEFT(VLOOKUP(TRIM(C38),[1]!Table_Query_from_BetcoViews[[#All],[AlternateID]:[MainSKU]],4,FALSE),6)))</f>
        <v>E86878</v>
      </c>
      <c r="K38" s="6" t="str">
        <f>IFERROR(VLOOKUP(TRIM(C38),[1]!Table_Query_from_BetcoViews[[AlternateID]:[ItemDescr2]],5,FALSE),(CONCATENATE(D38,E38,F38)))</f>
        <v>Washer</v>
      </c>
    </row>
    <row r="39" spans="2:11" ht="15">
      <c r="B39" s="4">
        <v>45</v>
      </c>
      <c r="C39" s="1" t="s">
        <v>86</v>
      </c>
      <c r="D39" s="1" t="s">
        <v>87</v>
      </c>
      <c r="G39" s="2">
        <v>100</v>
      </c>
      <c r="H39" s="1" t="s">
        <v>9</v>
      </c>
      <c r="I39">
        <f t="shared" si="0"/>
        <v>1</v>
      </c>
      <c r="J39" s="5" t="str">
        <f>IF(ISNA(VLOOKUP(TRIM(C39),[1]!Table_Query_from_BetcoViews[[#All],[AlternateID]:[MainSKU]],4,FALSE))=TRUE,(C39),(LEFT(VLOOKUP(TRIM(C39),[1]!Table_Query_from_BetcoViews[[#All],[AlternateID]:[MainSKU]],4,FALSE),6)))</f>
        <v>E87937</v>
      </c>
      <c r="K39" s="6" t="str">
        <f>IFERROR(VLOOKUP(TRIM(C39),[1]!Table_Query_from_BetcoViews[[AlternateID]:[ItemDescr2]],5,FALSE),(CONCATENATE(D39,E39,F39)))</f>
        <v>Head   WS24</v>
      </c>
    </row>
    <row r="40" spans="2:11" ht="15">
      <c r="B40" s="4">
        <v>50</v>
      </c>
      <c r="C40" s="1" t="s">
        <v>88</v>
      </c>
      <c r="D40" s="1" t="s">
        <v>89</v>
      </c>
      <c r="E40" s="1" t="s">
        <v>90</v>
      </c>
      <c r="G40" s="2">
        <v>100</v>
      </c>
      <c r="H40" s="1" t="s">
        <v>9</v>
      </c>
      <c r="I40">
        <f t="shared" si="0"/>
        <v>1</v>
      </c>
      <c r="J40" s="5" t="str">
        <f>IF(ISNA(VLOOKUP(TRIM(C40),[1]!Table_Query_from_BetcoViews[[#All],[AlternateID]:[MainSKU]],4,FALSE))=TRUE,(C40),(LEFT(VLOOKUP(TRIM(C40),[1]!Table_Query_from_BetcoViews[[#All],[AlternateID]:[MainSKU]],4,FALSE),6)))</f>
        <v>E89253</v>
      </c>
      <c r="K40" s="6" t="str">
        <f>IFERROR(VLOOKUP(TRIM(C40),[1]!Table_Query_from_BetcoViews[[AlternateID]:[ItemDescr2]],5,FALSE),(CONCATENATE(D40,E40,F40)))</f>
        <v>Shaft   after serial# 04B004</v>
      </c>
    </row>
    <row r="41" spans="2:11" ht="15">
      <c r="B41" s="4">
        <v>51</v>
      </c>
      <c r="C41" s="1" t="s">
        <v>91</v>
      </c>
      <c r="D41" s="1" t="s">
        <v>92</v>
      </c>
      <c r="F41" s="1" t="s">
        <v>93</v>
      </c>
      <c r="G41" s="2">
        <v>100</v>
      </c>
      <c r="H41" s="1" t="s">
        <v>9</v>
      </c>
      <c r="I41">
        <f t="shared" si="0"/>
        <v>1</v>
      </c>
      <c r="J41" s="5" t="str">
        <f>IF(ISNA(VLOOKUP(TRIM(C41),[1]!Table_Query_from_BetcoViews[[#All],[AlternateID]:[MainSKU]],4,FALSE))=TRUE,(C41),(LEFT(VLOOKUP(TRIM(C41),[1]!Table_Query_from_BetcoViews[[#All],[AlternateID]:[MainSKU]],4,FALSE),6)))</f>
        <v>LAFN04056</v>
      </c>
      <c r="K41" s="6" t="str">
        <f>IFERROR(VLOOKUP(TRIM(C41),[1]!Table_Query_from_BetcoViews[[AlternateID]:[ItemDescr2]],5,FALSE),(CONCATENATE(D41,E41,F41)))</f>
        <v>SPACERCUSCINETTI SK57/60</v>
      </c>
    </row>
    <row r="42" spans="2:11" ht="15">
      <c r="B42" s="4">
        <v>52</v>
      </c>
      <c r="C42" s="1" t="s">
        <v>94</v>
      </c>
      <c r="D42" s="1" t="s">
        <v>67</v>
      </c>
      <c r="E42" s="1" t="s">
        <v>95</v>
      </c>
      <c r="G42" s="2">
        <v>100</v>
      </c>
      <c r="H42" s="1" t="s">
        <v>9</v>
      </c>
      <c r="I42">
        <f t="shared" si="0"/>
        <v>1</v>
      </c>
      <c r="J42" s="5" t="str">
        <f>IF(ISNA(VLOOKUP(TRIM(C42),[1]!Table_Query_from_BetcoViews[[#All],[AlternateID]:[MainSKU]],4,FALSE))=TRUE,(C42),(LEFT(VLOOKUP(TRIM(C42),[1]!Table_Query_from_BetcoViews[[#All],[AlternateID]:[MainSKU]],4,FALSE),6)))</f>
        <v>E89463</v>
      </c>
      <c r="K42" s="6" t="str">
        <f>IFERROR(VLOOKUP(TRIM(C42),[1]!Table_Query_from_BetcoViews[[AlternateID]:[ItemDescr2]],5,FALSE),(CONCATENATE(D42,E42,F42)))</f>
        <v>Flat Belt, WS24</v>
      </c>
    </row>
    <row r="43" spans="2:11" ht="15">
      <c r="B43" s="4">
        <v>53</v>
      </c>
      <c r="C43" s="1" t="s">
        <v>96</v>
      </c>
      <c r="D43" s="1" t="s">
        <v>92</v>
      </c>
      <c r="E43" s="1" t="s">
        <v>97</v>
      </c>
      <c r="G43" s="2">
        <v>200</v>
      </c>
      <c r="H43" s="1" t="s">
        <v>9</v>
      </c>
      <c r="I43">
        <f t="shared" si="0"/>
        <v>2</v>
      </c>
      <c r="J43" s="5" t="str">
        <f>IF(ISNA(VLOOKUP(TRIM(C43),[1]!Table_Query_from_BetcoViews[[#All],[AlternateID]:[MainSKU]],4,FALSE))=TRUE,(C43),(LEFT(VLOOKUP(TRIM(C43),[1]!Table_Query_from_BetcoViews[[#All],[AlternateID]:[MainSKU]],4,FALSE),6)))</f>
        <v>E89485</v>
      </c>
      <c r="K43" s="6" t="str">
        <f>IFERROR(VLOOKUP(TRIM(C43),[1]!Table_Query_from_BetcoViews[[AlternateID]:[ItemDescr2]],5,FALSE),(CONCATENATE(D43,E43,F43)))</f>
        <v>Spacer</v>
      </c>
    </row>
    <row r="44" spans="2:11" ht="15">
      <c r="B44" s="4">
        <v>54</v>
      </c>
      <c r="C44" s="1" t="s">
        <v>98</v>
      </c>
      <c r="D44" s="1" t="s">
        <v>16</v>
      </c>
      <c r="E44" s="1" t="s">
        <v>99</v>
      </c>
      <c r="G44" s="2">
        <v>100</v>
      </c>
      <c r="H44" s="1" t="s">
        <v>9</v>
      </c>
      <c r="I44">
        <f t="shared" si="0"/>
        <v>1</v>
      </c>
      <c r="J44" s="5" t="str">
        <f>IF(ISNA(VLOOKUP(TRIM(C44),[1]!Table_Query_from_BetcoViews[[#All],[AlternateID]:[MainSKU]],4,FALSE))=TRUE,(C44),(LEFT(VLOOKUP(TRIM(C44),[1]!Table_Query_from_BetcoViews[[#All],[AlternateID]:[MainSKU]],4,FALSE),6)))</f>
        <v>E86499</v>
      </c>
      <c r="K44" s="6" t="str">
        <f>IFERROR(VLOOKUP(TRIM(C44),[1]!Table_Query_from_BetcoViews[[AlternateID]:[ItemDescr2]],5,FALSE),(CONCATENATE(D44,E44,F44)))</f>
        <v>Hex Bolt M6x55 SS</v>
      </c>
    </row>
    <row r="45" spans="2:11" ht="15">
      <c r="B45" s="4">
        <v>55</v>
      </c>
      <c r="C45" s="1" t="s">
        <v>100</v>
      </c>
      <c r="D45" s="1" t="s">
        <v>43</v>
      </c>
      <c r="G45" s="2">
        <v>100</v>
      </c>
      <c r="H45" s="1" t="s">
        <v>9</v>
      </c>
      <c r="I45">
        <f t="shared" si="0"/>
        <v>1</v>
      </c>
      <c r="J45" s="5" t="str">
        <f>IF(ISNA(VLOOKUP(TRIM(C45),[1]!Table_Query_from_BetcoViews[[#All],[AlternateID]:[MainSKU]],4,FALSE))=TRUE,(C45),(LEFT(VLOOKUP(TRIM(C45),[1]!Table_Query_from_BetcoViews[[#All],[AlternateID]:[MainSKU]],4,FALSE),6)))</f>
        <v>LAFN04163</v>
      </c>
      <c r="K45" s="6" t="str">
        <f>IFERROR(VLOOKUP(TRIM(C45),[1]!Table_Query_from_BetcoViews[[AlternateID]:[ItemDescr2]],5,FALSE),(CONCATENATE(D45,E45,F45)))</f>
        <v>WASHER</v>
      </c>
    </row>
    <row r="46" spans="2:11" ht="15">
      <c r="B46" s="4">
        <v>56</v>
      </c>
      <c r="C46" s="1" t="s">
        <v>101</v>
      </c>
      <c r="D46" s="1" t="s">
        <v>16</v>
      </c>
      <c r="E46" s="1" t="s">
        <v>102</v>
      </c>
      <c r="G46" s="2">
        <v>100</v>
      </c>
      <c r="H46" s="1" t="s">
        <v>9</v>
      </c>
      <c r="I46">
        <f t="shared" si="0"/>
        <v>1</v>
      </c>
      <c r="J46" s="5" t="str">
        <f>IF(ISNA(VLOOKUP(TRIM(C46),[1]!Table_Query_from_BetcoViews[[#All],[AlternateID]:[MainSKU]],4,FALSE))=TRUE,(C46),(LEFT(VLOOKUP(TRIM(C46),[1]!Table_Query_from_BetcoViews[[#All],[AlternateID]:[MainSKU]],4,FALSE),6)))</f>
        <v>VTVT00869</v>
      </c>
      <c r="K46" s="6" t="str">
        <f>IFERROR(VLOOKUP(TRIM(C46),[1]!Table_Query_from_BetcoViews[[AlternateID]:[ItemDescr2]],5,FALSE),(CONCATENATE(D46,E46,F46)))</f>
        <v>SCREWTSPEI M.6-60 INOX A2</v>
      </c>
    </row>
    <row r="48" spans="2:11">
      <c r="J48" t="s">
        <v>55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24"/>
  <sheetViews>
    <sheetView tabSelected="1" workbookViewId="0">
      <selection sqref="A1:L24"/>
    </sheetView>
  </sheetViews>
  <sheetFormatPr defaultRowHeight="12.75"/>
  <cols>
    <col min="1" max="1" width="1.140625" customWidth="1"/>
    <col min="2" max="2" width="4.140625" style="9" customWidth="1"/>
    <col min="3" max="3" width="10.42578125" style="9" customWidth="1"/>
    <col min="4" max="4" width="20.7109375" style="10" customWidth="1"/>
    <col min="5" max="5" width="4" style="9" customWidth="1"/>
    <col min="6" max="6" width="9.140625" style="9"/>
    <col min="7" max="7" width="1.42578125" style="25" customWidth="1"/>
    <col min="9" max="9" width="9.5703125" customWidth="1"/>
    <col min="10" max="10" width="17.5703125" customWidth="1"/>
    <col min="11" max="11" width="3.85546875" customWidth="1"/>
  </cols>
  <sheetData>
    <row r="2" spans="2:12">
      <c r="B2" s="16" t="s">
        <v>176</v>
      </c>
      <c r="C2" s="17" t="s">
        <v>177</v>
      </c>
      <c r="D2" s="20" t="s">
        <v>178</v>
      </c>
      <c r="E2" s="17" t="s">
        <v>179</v>
      </c>
      <c r="F2" s="16" t="s">
        <v>180</v>
      </c>
      <c r="G2" s="22"/>
      <c r="H2" s="11" t="s">
        <v>176</v>
      </c>
      <c r="I2" s="11" t="s">
        <v>177</v>
      </c>
      <c r="J2" s="21" t="s">
        <v>178</v>
      </c>
      <c r="K2" s="11" t="s">
        <v>179</v>
      </c>
      <c r="L2" s="11" t="s">
        <v>180</v>
      </c>
    </row>
    <row r="3" spans="2:12">
      <c r="B3" s="12">
        <v>1</v>
      </c>
      <c r="C3" s="13" t="s">
        <v>103</v>
      </c>
      <c r="D3" s="18" t="s">
        <v>104</v>
      </c>
      <c r="E3" s="13">
        <v>1</v>
      </c>
      <c r="F3" s="14" t="s">
        <v>2</v>
      </c>
      <c r="G3" s="23"/>
      <c r="H3" s="12">
        <v>31</v>
      </c>
      <c r="I3" s="15" t="s">
        <v>55</v>
      </c>
      <c r="J3" s="19" t="s">
        <v>174</v>
      </c>
      <c r="K3" s="13">
        <v>1</v>
      </c>
      <c r="L3" s="14" t="s">
        <v>2</v>
      </c>
    </row>
    <row r="4" spans="2:12">
      <c r="B4" s="12">
        <v>2</v>
      </c>
      <c r="C4" s="13" t="s">
        <v>105</v>
      </c>
      <c r="D4" s="18" t="s">
        <v>106</v>
      </c>
      <c r="E4" s="13">
        <v>1</v>
      </c>
      <c r="F4" s="14" t="s">
        <v>2</v>
      </c>
      <c r="G4" s="23"/>
      <c r="H4" s="12">
        <v>32</v>
      </c>
      <c r="I4" s="13" t="s">
        <v>142</v>
      </c>
      <c r="J4" s="19" t="s">
        <v>110</v>
      </c>
      <c r="K4" s="13">
        <v>4</v>
      </c>
      <c r="L4" s="14" t="s">
        <v>2</v>
      </c>
    </row>
    <row r="5" spans="2:12">
      <c r="B5" s="12">
        <v>3</v>
      </c>
      <c r="C5" s="13" t="s">
        <v>107</v>
      </c>
      <c r="D5" s="18" t="s">
        <v>108</v>
      </c>
      <c r="E5" s="13">
        <v>2</v>
      </c>
      <c r="F5" s="14" t="s">
        <v>9</v>
      </c>
      <c r="G5" s="23"/>
      <c r="H5" s="12">
        <v>33</v>
      </c>
      <c r="I5" s="13" t="s">
        <v>143</v>
      </c>
      <c r="J5" s="19" t="s">
        <v>112</v>
      </c>
      <c r="K5" s="13">
        <v>4</v>
      </c>
      <c r="L5" s="14" t="s">
        <v>2</v>
      </c>
    </row>
    <row r="6" spans="2:12">
      <c r="B6" s="12">
        <v>4</v>
      </c>
      <c r="C6" s="15" t="s">
        <v>10</v>
      </c>
      <c r="D6" s="18" t="s">
        <v>11</v>
      </c>
      <c r="E6" s="13">
        <v>1</v>
      </c>
      <c r="F6" s="14" t="s">
        <v>12</v>
      </c>
      <c r="G6" s="23"/>
      <c r="H6" s="12">
        <v>34</v>
      </c>
      <c r="I6" s="13" t="s">
        <v>144</v>
      </c>
      <c r="J6" s="19" t="s">
        <v>145</v>
      </c>
      <c r="K6" s="13">
        <v>1</v>
      </c>
      <c r="L6" s="14" t="s">
        <v>2</v>
      </c>
    </row>
    <row r="7" spans="2:12">
      <c r="B7" s="12">
        <v>5</v>
      </c>
      <c r="C7" s="13" t="s">
        <v>109</v>
      </c>
      <c r="D7" s="18" t="s">
        <v>110</v>
      </c>
      <c r="E7" s="13">
        <v>5</v>
      </c>
      <c r="F7" s="14" t="s">
        <v>2</v>
      </c>
      <c r="G7" s="23"/>
      <c r="H7" s="12">
        <v>35</v>
      </c>
      <c r="I7" s="13" t="s">
        <v>146</v>
      </c>
      <c r="J7" s="19" t="s">
        <v>110</v>
      </c>
      <c r="K7" s="13">
        <v>2</v>
      </c>
      <c r="L7" s="14" t="s">
        <v>9</v>
      </c>
    </row>
    <row r="8" spans="2:12">
      <c r="B8" s="12">
        <v>6</v>
      </c>
      <c r="C8" s="13" t="s">
        <v>111</v>
      </c>
      <c r="D8" s="18" t="s">
        <v>112</v>
      </c>
      <c r="E8" s="13">
        <v>1</v>
      </c>
      <c r="F8" s="14" t="s">
        <v>2</v>
      </c>
      <c r="G8" s="23"/>
      <c r="H8" s="12">
        <v>36</v>
      </c>
      <c r="I8" s="13" t="s">
        <v>147</v>
      </c>
      <c r="J8" s="19" t="s">
        <v>148</v>
      </c>
      <c r="K8" s="13">
        <v>1</v>
      </c>
      <c r="L8" s="14" t="s">
        <v>2</v>
      </c>
    </row>
    <row r="9" spans="2:12">
      <c r="B9" s="12">
        <v>7</v>
      </c>
      <c r="C9" s="13" t="s">
        <v>113</v>
      </c>
      <c r="D9" s="18" t="s">
        <v>114</v>
      </c>
      <c r="E9" s="13">
        <v>4</v>
      </c>
      <c r="F9" s="14" t="s">
        <v>2</v>
      </c>
      <c r="G9" s="23"/>
      <c r="H9" s="12">
        <v>37</v>
      </c>
      <c r="I9" s="13" t="s">
        <v>149</v>
      </c>
      <c r="J9" s="19" t="s">
        <v>150</v>
      </c>
      <c r="K9" s="13">
        <v>1</v>
      </c>
      <c r="L9" s="14" t="s">
        <v>9</v>
      </c>
    </row>
    <row r="10" spans="2:12">
      <c r="B10" s="12">
        <v>8</v>
      </c>
      <c r="C10" s="13" t="s">
        <v>115</v>
      </c>
      <c r="D10" s="18" t="s">
        <v>173</v>
      </c>
      <c r="E10" s="13">
        <v>4</v>
      </c>
      <c r="F10" s="14" t="s">
        <v>2</v>
      </c>
      <c r="G10" s="23"/>
      <c r="H10" s="12">
        <v>38</v>
      </c>
      <c r="I10" s="13" t="s">
        <v>151</v>
      </c>
      <c r="J10" s="19" t="s">
        <v>152</v>
      </c>
      <c r="K10" s="13">
        <v>1</v>
      </c>
      <c r="L10" s="14" t="s">
        <v>2</v>
      </c>
    </row>
    <row r="11" spans="2:12">
      <c r="B11" s="12">
        <v>9</v>
      </c>
      <c r="C11" s="13" t="s">
        <v>116</v>
      </c>
      <c r="D11" s="18" t="s">
        <v>117</v>
      </c>
      <c r="E11" s="13">
        <v>1</v>
      </c>
      <c r="F11" s="14" t="s">
        <v>9</v>
      </c>
      <c r="G11" s="23"/>
      <c r="H11" s="12">
        <v>39</v>
      </c>
      <c r="I11" s="13" t="s">
        <v>153</v>
      </c>
      <c r="J11" s="19" t="s">
        <v>154</v>
      </c>
      <c r="K11" s="13">
        <v>1</v>
      </c>
      <c r="L11" s="14" t="s">
        <v>2</v>
      </c>
    </row>
    <row r="12" spans="2:12">
      <c r="B12" s="12">
        <v>10</v>
      </c>
      <c r="C12" s="13" t="s">
        <v>118</v>
      </c>
      <c r="D12" s="18" t="s">
        <v>119</v>
      </c>
      <c r="E12" s="13">
        <v>2</v>
      </c>
      <c r="F12" s="14" t="s">
        <v>9</v>
      </c>
      <c r="G12" s="23"/>
      <c r="H12" s="12">
        <v>40</v>
      </c>
      <c r="I12" s="13" t="s">
        <v>155</v>
      </c>
      <c r="J12" s="19" t="s">
        <v>156</v>
      </c>
      <c r="K12" s="13">
        <v>1</v>
      </c>
      <c r="L12" s="14" t="s">
        <v>2</v>
      </c>
    </row>
    <row r="13" spans="2:12">
      <c r="B13" s="12">
        <v>11</v>
      </c>
      <c r="C13" s="13" t="s">
        <v>120</v>
      </c>
      <c r="D13" s="18" t="s">
        <v>121</v>
      </c>
      <c r="E13" s="13">
        <v>2</v>
      </c>
      <c r="F13" s="14" t="s">
        <v>9</v>
      </c>
      <c r="G13" s="23"/>
      <c r="H13" s="12">
        <v>41</v>
      </c>
      <c r="I13" s="13" t="s">
        <v>157</v>
      </c>
      <c r="J13" s="19" t="s">
        <v>158</v>
      </c>
      <c r="K13" s="13">
        <v>3</v>
      </c>
      <c r="L13" s="14" t="s">
        <v>2</v>
      </c>
    </row>
    <row r="14" spans="2:12">
      <c r="B14" s="12">
        <v>12</v>
      </c>
      <c r="C14" s="13" t="s">
        <v>122</v>
      </c>
      <c r="D14" s="18" t="s">
        <v>123</v>
      </c>
      <c r="E14" s="13">
        <v>1</v>
      </c>
      <c r="F14" s="14" t="s">
        <v>9</v>
      </c>
      <c r="G14" s="23"/>
      <c r="H14" s="12">
        <v>42</v>
      </c>
      <c r="I14" s="13" t="s">
        <v>159</v>
      </c>
      <c r="J14" s="19" t="s">
        <v>160</v>
      </c>
      <c r="K14" s="13">
        <v>3</v>
      </c>
      <c r="L14" s="14" t="s">
        <v>2</v>
      </c>
    </row>
    <row r="15" spans="2:12">
      <c r="B15" s="12">
        <v>13</v>
      </c>
      <c r="C15" s="13" t="s">
        <v>124</v>
      </c>
      <c r="D15" s="18" t="s">
        <v>125</v>
      </c>
      <c r="E15" s="13">
        <v>2</v>
      </c>
      <c r="F15" s="13"/>
      <c r="G15" s="24"/>
      <c r="H15" s="12">
        <v>43</v>
      </c>
      <c r="I15" s="13" t="s">
        <v>161</v>
      </c>
      <c r="J15" s="19" t="s">
        <v>162</v>
      </c>
      <c r="K15" s="13">
        <v>3</v>
      </c>
      <c r="L15" s="14" t="s">
        <v>2</v>
      </c>
    </row>
    <row r="16" spans="2:12">
      <c r="B16" s="12">
        <v>14</v>
      </c>
      <c r="C16" s="13" t="s">
        <v>126</v>
      </c>
      <c r="D16" s="18" t="s">
        <v>127</v>
      </c>
      <c r="E16" s="13">
        <v>1</v>
      </c>
      <c r="F16" s="14" t="s">
        <v>9</v>
      </c>
      <c r="G16" s="23"/>
      <c r="H16" s="12">
        <v>44</v>
      </c>
      <c r="I16" s="13" t="s">
        <v>163</v>
      </c>
      <c r="J16" s="19" t="s">
        <v>110</v>
      </c>
      <c r="K16" s="13">
        <v>3</v>
      </c>
      <c r="L16" s="14" t="s">
        <v>2</v>
      </c>
    </row>
    <row r="17" spans="2:12">
      <c r="B17" s="12">
        <v>15</v>
      </c>
      <c r="C17" s="13" t="s">
        <v>128</v>
      </c>
      <c r="D17" s="18" t="s">
        <v>129</v>
      </c>
      <c r="E17" s="13">
        <v>2</v>
      </c>
      <c r="F17" s="14" t="s">
        <v>9</v>
      </c>
      <c r="G17" s="23"/>
      <c r="H17" s="12">
        <v>45</v>
      </c>
      <c r="I17" s="13" t="s">
        <v>164</v>
      </c>
      <c r="J17" s="19" t="s">
        <v>165</v>
      </c>
      <c r="K17" s="13">
        <v>1</v>
      </c>
      <c r="L17" s="14" t="s">
        <v>9</v>
      </c>
    </row>
    <row r="18" spans="2:12">
      <c r="B18" s="12">
        <v>16</v>
      </c>
      <c r="C18" s="13" t="s">
        <v>130</v>
      </c>
      <c r="D18" s="18" t="s">
        <v>131</v>
      </c>
      <c r="E18" s="13">
        <v>1</v>
      </c>
      <c r="F18" s="14" t="s">
        <v>9</v>
      </c>
      <c r="G18" s="23"/>
      <c r="H18" s="12">
        <v>50</v>
      </c>
      <c r="I18" s="13" t="s">
        <v>166</v>
      </c>
      <c r="J18" s="19" t="s">
        <v>181</v>
      </c>
      <c r="K18" s="13">
        <v>1</v>
      </c>
      <c r="L18" s="14" t="s">
        <v>9</v>
      </c>
    </row>
    <row r="19" spans="2:12">
      <c r="B19" s="12">
        <v>17</v>
      </c>
      <c r="C19" s="13" t="s">
        <v>132</v>
      </c>
      <c r="D19" s="18" t="s">
        <v>110</v>
      </c>
      <c r="E19" s="13">
        <v>1</v>
      </c>
      <c r="F19" s="14" t="s">
        <v>9</v>
      </c>
      <c r="G19" s="23"/>
      <c r="H19" s="12">
        <v>51</v>
      </c>
      <c r="I19" s="15" t="s">
        <v>91</v>
      </c>
      <c r="J19" s="19" t="s">
        <v>92</v>
      </c>
      <c r="K19" s="13">
        <v>1</v>
      </c>
      <c r="L19" s="14" t="s">
        <v>9</v>
      </c>
    </row>
    <row r="20" spans="2:12">
      <c r="B20" s="12">
        <v>18</v>
      </c>
      <c r="C20" s="13" t="s">
        <v>133</v>
      </c>
      <c r="D20" s="18" t="s">
        <v>182</v>
      </c>
      <c r="E20" s="13">
        <v>3</v>
      </c>
      <c r="F20" s="14" t="s">
        <v>9</v>
      </c>
      <c r="G20" s="23"/>
      <c r="H20" s="12">
        <v>52</v>
      </c>
      <c r="I20" s="13" t="s">
        <v>167</v>
      </c>
      <c r="J20" s="19" t="s">
        <v>168</v>
      </c>
      <c r="K20" s="13">
        <v>1</v>
      </c>
      <c r="L20" s="14" t="s">
        <v>9</v>
      </c>
    </row>
    <row r="21" spans="2:12" s="8" customFormat="1">
      <c r="B21" s="12">
        <v>25</v>
      </c>
      <c r="C21" s="13" t="s">
        <v>134</v>
      </c>
      <c r="D21" s="18" t="s">
        <v>135</v>
      </c>
      <c r="E21" s="13">
        <v>3</v>
      </c>
      <c r="F21" s="14" t="s">
        <v>9</v>
      </c>
      <c r="G21" s="23"/>
      <c r="H21" s="12">
        <v>53</v>
      </c>
      <c r="I21" s="13" t="s">
        <v>169</v>
      </c>
      <c r="J21" s="19" t="s">
        <v>170</v>
      </c>
      <c r="K21" s="13">
        <v>2</v>
      </c>
      <c r="L21" s="14" t="s">
        <v>9</v>
      </c>
    </row>
    <row r="22" spans="2:12">
      <c r="B22" s="12">
        <v>26</v>
      </c>
      <c r="C22" s="13" t="s">
        <v>136</v>
      </c>
      <c r="D22" s="18" t="s">
        <v>137</v>
      </c>
      <c r="E22" s="13">
        <v>2</v>
      </c>
      <c r="F22" s="13"/>
      <c r="G22" s="24"/>
      <c r="H22" s="12">
        <v>54</v>
      </c>
      <c r="I22" s="13" t="s">
        <v>171</v>
      </c>
      <c r="J22" s="19" t="s">
        <v>172</v>
      </c>
      <c r="K22" s="13">
        <v>1</v>
      </c>
      <c r="L22" s="14" t="s">
        <v>9</v>
      </c>
    </row>
    <row r="23" spans="2:12">
      <c r="B23" s="12">
        <v>29</v>
      </c>
      <c r="C23" s="13" t="s">
        <v>138</v>
      </c>
      <c r="D23" s="18" t="s">
        <v>139</v>
      </c>
      <c r="E23" s="13">
        <v>1</v>
      </c>
      <c r="F23" s="14" t="s">
        <v>2</v>
      </c>
      <c r="G23" s="23"/>
      <c r="H23" s="12">
        <v>55</v>
      </c>
      <c r="I23" s="15" t="s">
        <v>100</v>
      </c>
      <c r="J23" s="19" t="s">
        <v>43</v>
      </c>
      <c r="K23" s="13">
        <v>1</v>
      </c>
      <c r="L23" s="14" t="s">
        <v>9</v>
      </c>
    </row>
    <row r="24" spans="2:12">
      <c r="B24" s="12">
        <v>30</v>
      </c>
      <c r="C24" s="13" t="s">
        <v>140</v>
      </c>
      <c r="D24" s="18" t="s">
        <v>141</v>
      </c>
      <c r="E24" s="13">
        <v>4</v>
      </c>
      <c r="F24" s="14" t="s">
        <v>2</v>
      </c>
      <c r="G24" s="23"/>
      <c r="H24" s="12">
        <v>56</v>
      </c>
      <c r="I24" s="15" t="s">
        <v>101</v>
      </c>
      <c r="J24" s="19" t="s">
        <v>175</v>
      </c>
      <c r="K24" s="13">
        <v>1</v>
      </c>
      <c r="L24" s="14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C1D830-7D9B-4399-AE54-D3ACEEFEB83B}"/>
</file>

<file path=customXml/itemProps2.xml><?xml version="1.0" encoding="utf-8"?>
<ds:datastoreItem xmlns:ds="http://schemas.openxmlformats.org/officeDocument/2006/customXml" ds:itemID="{A1E5305D-46EB-4628-8BBA-2E5BBD43DF35}"/>
</file>

<file path=customXml/itemProps3.xml><?xml version="1.0" encoding="utf-8"?>
<ds:datastoreItem xmlns:ds="http://schemas.openxmlformats.org/officeDocument/2006/customXml" ds:itemID="{5D93DB45-00A5-4DC5-8B1A-2863748CC20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WS24 BRUSH DRIVE NEW PG9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2010-08-25T19:13:50Z</dcterms:created>
  <dcterms:modified xsi:type="dcterms:W3CDTF">2010-08-31T15:11:07Z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